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6563E\EXCELCNV\8fcc2566-8aaa-47a3-be03-64716fbad92b\"/>
    </mc:Choice>
  </mc:AlternateContent>
  <xr:revisionPtr revIDLastSave="0" documentId="8_{926CCD41-BDD6-4306-8FE5-ED7AC4D2CCC6}" xr6:coauthVersionLast="47" xr6:coauthVersionMax="47" xr10:uidLastSave="{00000000-0000-0000-0000-000000000000}"/>
  <bookViews>
    <workbookView xWindow="-60" yWindow="-60" windowWidth="15480" windowHeight="11640" xr2:uid="{A7763897-B086-4232-BF5C-A2936D1B4C57}"/>
  </bookViews>
  <sheets>
    <sheet name="ROS" sheetId="5" r:id="rId1"/>
  </sheets>
  <definedNames>
    <definedName name="_xlnm.Database">#REF!</definedName>
    <definedName name="_xlnm.Criteri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D9" i="5"/>
  <c r="C10" i="5"/>
  <c r="C12" i="5"/>
  <c r="C13" i="5"/>
  <c r="C11" i="5"/>
  <c r="D19" i="5"/>
  <c r="D21" i="5"/>
  <c r="D20" i="5"/>
  <c r="D24" i="5"/>
  <c r="D23" i="5"/>
  <c r="D25" i="5"/>
  <c r="D26" i="5"/>
</calcChain>
</file>

<file path=xl/sharedStrings.xml><?xml version="1.0" encoding="utf-8"?>
<sst xmlns="http://schemas.openxmlformats.org/spreadsheetml/2006/main" count="39" uniqueCount="27">
  <si>
    <t>Calcul de ROS, TOS, k , RL</t>
  </si>
  <si>
    <t>ROS =</t>
  </si>
  <si>
    <t>1 + SQR (Pr / Pd)</t>
  </si>
  <si>
    <t>Entrer dans les cases jaunes, les puissances mesurées à l'émetteur :</t>
  </si>
  <si>
    <t>1 - SQR (Pr / Pd)</t>
  </si>
  <si>
    <t>Puissance directe Pd</t>
  </si>
  <si>
    <t>Puissance réfléchie Pr</t>
  </si>
  <si>
    <t>en W</t>
  </si>
  <si>
    <t>TOS =</t>
  </si>
  <si>
    <t>100 x Pr / Pd</t>
  </si>
  <si>
    <t>k =</t>
  </si>
  <si>
    <t>ROS -1</t>
  </si>
  <si>
    <t>%</t>
  </si>
  <si>
    <t>ROS + 1</t>
  </si>
  <si>
    <t>Return Loss =</t>
  </si>
  <si>
    <t>dB</t>
  </si>
  <si>
    <t>-20 log k</t>
  </si>
  <si>
    <t>Estimation des valeurs à l'antenne</t>
  </si>
  <si>
    <t xml:space="preserve">Entrer ici les pertes estimées (en dB): </t>
  </si>
  <si>
    <t xml:space="preserve">soit un rapport de: </t>
  </si>
  <si>
    <t xml:space="preserve">Puissance directe à l'antenne = </t>
  </si>
  <si>
    <t>W</t>
  </si>
  <si>
    <t xml:space="preserve">Puissance réfléchie à l'antenne = </t>
  </si>
  <si>
    <t>https://qrvradio.fr/Radio.htm</t>
  </si>
  <si>
    <t>QRV@wanadoo.fr</t>
  </si>
  <si>
    <r>
      <t>ROS estimé de l'antenne =</t>
    </r>
    <r>
      <rPr>
        <b/>
        <sz val="10"/>
        <color indexed="12"/>
        <rFont val="Arial"/>
        <family val="2"/>
      </rPr>
      <t xml:space="preserve"> </t>
    </r>
  </si>
  <si>
    <r>
      <t xml:space="preserve">F4EZC /44 - </t>
    </r>
    <r>
      <rPr>
        <sz val="8"/>
        <rFont val="Arial"/>
        <family val="2"/>
      </rPr>
      <t>Ch. BOURRIER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</si>
</sst>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&quot;(&quot;0&quot; mW)&quot;"/>
    <numFmt numFmtId="166" formatCode="&quot;(soit: &quot;0.0&quot; dBm)&quot;"/>
  </numFmts>
  <fonts count="21">
    <font>
      <sz val="10"/>
      <name val="Arial"/>
    </font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6"/>
      <name val="Times New Roman"/>
      <family val="1"/>
    </font>
    <font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16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sz val="11"/>
      <color indexed="9"/>
      <name val="Calibri"/>
      <family val="2"/>
    </font>
    <font>
      <sz val="10"/>
      <name val="Geneva"/>
    </font>
    <font>
      <u/>
      <sz val="10"/>
      <color indexed="12"/>
      <name val="Geneva"/>
    </font>
    <font>
      <b/>
      <sz val="11"/>
      <color indexed="8"/>
      <name val="Calibri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0" fontId="1" fillId="0" borderId="0"/>
    <xf numFmtId="0" fontId="19" fillId="0" borderId="1" applyNumberFormat="0" applyFill="0" applyAlignment="0" applyProtection="0"/>
  </cellStyleXfs>
  <cellXfs count="67">
    <xf numFmtId="0" fontId="0" fillId="0" borderId="0" xfId="0"/>
    <xf numFmtId="0" fontId="1" fillId="0" borderId="0" xfId="12" applyProtection="1"/>
    <xf numFmtId="0" fontId="1" fillId="0" borderId="0" xfId="12" applyAlignment="1" applyProtection="1">
      <alignment horizontal="right"/>
    </xf>
    <xf numFmtId="0" fontId="1" fillId="0" borderId="0" xfId="12" applyAlignment="1" applyProtection="1">
      <alignment horizontal="center"/>
    </xf>
    <xf numFmtId="0" fontId="1" fillId="0" borderId="2" xfId="12" applyBorder="1" applyProtection="1"/>
    <xf numFmtId="0" fontId="1" fillId="0" borderId="3" xfId="12" applyBorder="1" applyProtection="1"/>
    <xf numFmtId="0" fontId="1" fillId="0" borderId="4" xfId="12" applyBorder="1" applyProtection="1"/>
    <xf numFmtId="0" fontId="1" fillId="0" borderId="5" xfId="12" applyBorder="1" applyProtection="1"/>
    <xf numFmtId="0" fontId="6" fillId="0" borderId="6" xfId="12" applyFont="1" applyBorder="1" applyAlignment="1" applyProtection="1">
      <alignment horizontal="center"/>
    </xf>
    <xf numFmtId="0" fontId="1" fillId="0" borderId="7" xfId="12" applyBorder="1" applyProtection="1"/>
    <xf numFmtId="0" fontId="6" fillId="0" borderId="0" xfId="12" applyFont="1" applyBorder="1" applyAlignment="1" applyProtection="1">
      <alignment horizontal="center"/>
    </xf>
    <xf numFmtId="0" fontId="1" fillId="0" borderId="8" xfId="12" applyBorder="1" applyProtection="1"/>
    <xf numFmtId="0" fontId="1" fillId="0" borderId="6" xfId="12" applyBorder="1" applyProtection="1"/>
    <xf numFmtId="0" fontId="1" fillId="0" borderId="9" xfId="12" applyBorder="1" applyProtection="1"/>
    <xf numFmtId="0" fontId="7" fillId="0" borderId="0" xfId="12" applyFont="1" applyAlignment="1" applyProtection="1">
      <alignment horizontal="center"/>
    </xf>
    <xf numFmtId="0" fontId="5" fillId="0" borderId="10" xfId="12" applyFont="1" applyBorder="1" applyAlignment="1" applyProtection="1">
      <alignment horizontal="right"/>
    </xf>
    <xf numFmtId="0" fontId="6" fillId="0" borderId="11" xfId="12" applyFont="1" applyBorder="1" applyAlignment="1" applyProtection="1">
      <alignment horizontal="center"/>
    </xf>
    <xf numFmtId="0" fontId="1" fillId="0" borderId="12" xfId="12" applyBorder="1" applyProtection="1"/>
    <xf numFmtId="0" fontId="7" fillId="8" borderId="13" xfId="12" applyFont="1" applyFill="1" applyBorder="1" applyAlignment="1" applyProtection="1">
      <alignment horizontal="center"/>
      <protection locked="0"/>
    </xf>
    <xf numFmtId="0" fontId="8" fillId="0" borderId="0" xfId="12" applyFont="1" applyProtection="1"/>
    <xf numFmtId="166" fontId="20" fillId="0" borderId="0" xfId="12" applyNumberFormat="1" applyFont="1" applyAlignment="1" applyProtection="1">
      <alignment horizontal="center"/>
    </xf>
    <xf numFmtId="165" fontId="8" fillId="0" borderId="0" xfId="12" applyNumberFormat="1" applyFont="1" applyAlignment="1" applyProtection="1">
      <alignment horizontal="center"/>
    </xf>
    <xf numFmtId="0" fontId="3" fillId="0" borderId="3" xfId="11" applyBorder="1" applyProtection="1"/>
    <xf numFmtId="0" fontId="3" fillId="0" borderId="4" xfId="11" applyBorder="1" applyProtection="1"/>
    <xf numFmtId="0" fontId="3" fillId="0" borderId="5" xfId="11" applyBorder="1" applyProtection="1"/>
    <xf numFmtId="2" fontId="10" fillId="0" borderId="14" xfId="12" applyNumberFormat="1" applyFont="1" applyBorder="1" applyAlignment="1" applyProtection="1">
      <alignment horizontal="center"/>
    </xf>
    <xf numFmtId="0" fontId="6" fillId="0" borderId="6" xfId="11" applyFont="1" applyBorder="1" applyAlignment="1" applyProtection="1">
      <alignment horizontal="center"/>
    </xf>
    <xf numFmtId="2" fontId="1" fillId="0" borderId="0" xfId="12" applyNumberFormat="1" applyAlignment="1" applyProtection="1">
      <alignment horizontal="center"/>
    </xf>
    <xf numFmtId="0" fontId="6" fillId="0" borderId="0" xfId="11" applyFont="1" applyBorder="1" applyAlignment="1" applyProtection="1">
      <alignment horizontal="center"/>
    </xf>
    <xf numFmtId="164" fontId="1" fillId="0" borderId="0" xfId="12" applyNumberFormat="1" applyAlignment="1" applyProtection="1">
      <alignment horizontal="center"/>
    </xf>
    <xf numFmtId="0" fontId="3" fillId="0" borderId="8" xfId="11" applyBorder="1" applyProtection="1"/>
    <xf numFmtId="0" fontId="3" fillId="0" borderId="6" xfId="11" applyBorder="1" applyProtection="1"/>
    <xf numFmtId="0" fontId="3" fillId="0" borderId="9" xfId="11" applyBorder="1" applyProtection="1"/>
    <xf numFmtId="0" fontId="1" fillId="0" borderId="6" xfId="12" applyBorder="1" applyAlignment="1" applyProtection="1">
      <alignment horizontal="right"/>
    </xf>
    <xf numFmtId="0" fontId="1" fillId="0" borderId="6" xfId="12" applyBorder="1" applyAlignment="1" applyProtection="1">
      <alignment horizontal="center"/>
    </xf>
    <xf numFmtId="0" fontId="7" fillId="0" borderId="10" xfId="11" applyFont="1" applyBorder="1" applyProtection="1"/>
    <xf numFmtId="0" fontId="6" fillId="0" borderId="11" xfId="11" quotePrefix="1" applyFont="1" applyBorder="1" applyAlignment="1" applyProtection="1">
      <alignment horizontal="center"/>
    </xf>
    <xf numFmtId="0" fontId="1" fillId="0" borderId="0" xfId="12" applyBorder="1" applyProtection="1"/>
    <xf numFmtId="0" fontId="1" fillId="0" borderId="0" xfId="12" applyBorder="1" applyAlignment="1" applyProtection="1">
      <alignment horizontal="center"/>
    </xf>
    <xf numFmtId="0" fontId="7" fillId="0" borderId="0" xfId="11" applyFont="1" applyBorder="1" applyProtection="1"/>
    <xf numFmtId="0" fontId="6" fillId="0" borderId="0" xfId="11" quotePrefix="1" applyFont="1" applyBorder="1" applyAlignment="1" applyProtection="1">
      <alignment horizontal="center"/>
    </xf>
    <xf numFmtId="0" fontId="7" fillId="0" borderId="0" xfId="12" applyFont="1" applyProtection="1"/>
    <xf numFmtId="2" fontId="14" fillId="0" borderId="0" xfId="12" applyNumberFormat="1" applyFont="1" applyAlignment="1" applyProtection="1">
      <alignment horizontal="center"/>
    </xf>
    <xf numFmtId="164" fontId="11" fillId="0" borderId="14" xfId="12" applyNumberFormat="1" applyFont="1" applyFill="1" applyBorder="1" applyAlignment="1" applyProtection="1">
      <alignment horizontal="center"/>
    </xf>
    <xf numFmtId="0" fontId="8" fillId="0" borderId="0" xfId="12" applyFont="1" applyAlignment="1" applyProtection="1">
      <alignment horizontal="left"/>
    </xf>
    <xf numFmtId="0" fontId="2" fillId="0" borderId="0" xfId="8" applyAlignment="1" applyProtection="1">
      <alignment horizontal="left"/>
    </xf>
    <xf numFmtId="0" fontId="2" fillId="0" borderId="0" xfId="7" applyAlignment="1" applyProtection="1"/>
    <xf numFmtId="0" fontId="18" fillId="0" borderId="0" xfId="9" applyAlignment="1" applyProtection="1"/>
    <xf numFmtId="0" fontId="15" fillId="0" borderId="0" xfId="12" applyFont="1" applyAlignment="1" applyProtection="1">
      <alignment horizontal="right"/>
    </xf>
    <xf numFmtId="0" fontId="1" fillId="0" borderId="0" xfId="12" applyAlignment="1" applyProtection="1">
      <alignment horizontal="right"/>
    </xf>
    <xf numFmtId="0" fontId="1" fillId="0" borderId="0" xfId="12" applyBorder="1" applyAlignment="1" applyProtection="1">
      <alignment horizontal="right"/>
    </xf>
    <xf numFmtId="0" fontId="1" fillId="0" borderId="0" xfId="12" applyAlignment="1" applyProtection="1">
      <alignment horizontal="center"/>
    </xf>
    <xf numFmtId="0" fontId="4" fillId="0" borderId="0" xfId="12" applyFont="1" applyAlignment="1" applyProtection="1">
      <alignment horizontal="center"/>
    </xf>
    <xf numFmtId="0" fontId="13" fillId="0" borderId="0" xfId="12" applyFont="1" applyBorder="1" applyAlignment="1" applyProtection="1">
      <alignment horizontal="center"/>
    </xf>
    <xf numFmtId="0" fontId="1" fillId="0" borderId="0" xfId="12" applyAlignment="1" applyProtection="1">
      <alignment horizontal="center"/>
    </xf>
    <xf numFmtId="0" fontId="1" fillId="0" borderId="7" xfId="12" applyBorder="1" applyAlignment="1" applyProtection="1">
      <alignment horizontal="center"/>
    </xf>
    <xf numFmtId="0" fontId="1" fillId="0" borderId="0" xfId="12" applyAlignment="1" applyProtection="1">
      <alignment horizontal="right"/>
    </xf>
    <xf numFmtId="0" fontId="1" fillId="0" borderId="0" xfId="12" applyBorder="1" applyAlignment="1" applyProtection="1">
      <alignment horizontal="right"/>
    </xf>
    <xf numFmtId="0" fontId="5" fillId="0" borderId="2" xfId="12" applyFont="1" applyBorder="1" applyAlignment="1" applyProtection="1">
      <alignment horizontal="right" vertical="center"/>
    </xf>
    <xf numFmtId="0" fontId="5" fillId="0" borderId="2" xfId="11" applyFont="1" applyBorder="1" applyAlignment="1" applyProtection="1">
      <alignment horizontal="right" vertical="center"/>
    </xf>
    <xf numFmtId="0" fontId="1" fillId="0" borderId="15" xfId="12" applyBorder="1" applyAlignment="1" applyProtection="1">
      <alignment horizontal="right"/>
    </xf>
    <xf numFmtId="0" fontId="15" fillId="0" borderId="0" xfId="12" applyFont="1" applyAlignment="1" applyProtection="1">
      <alignment horizontal="right"/>
    </xf>
    <xf numFmtId="0" fontId="15" fillId="0" borderId="0" xfId="12" applyFont="1" applyBorder="1" applyAlignment="1" applyProtection="1">
      <alignment horizontal="right"/>
    </xf>
    <xf numFmtId="0" fontId="11" fillId="0" borderId="0" xfId="12" applyFont="1" applyAlignment="1" applyProtection="1">
      <alignment horizontal="left"/>
    </xf>
    <xf numFmtId="0" fontId="11" fillId="0" borderId="0" xfId="12" applyFont="1" applyAlignment="1" applyProtection="1">
      <alignment horizontal="center"/>
    </xf>
    <xf numFmtId="0" fontId="9" fillId="0" borderId="0" xfId="12" applyFont="1" applyAlignment="1" applyProtection="1">
      <alignment horizontal="left"/>
    </xf>
    <xf numFmtId="0" fontId="12" fillId="0" borderId="0" xfId="12" applyFont="1" applyAlignment="1" applyProtection="1">
      <alignment horizontal="right"/>
    </xf>
  </cellXfs>
  <cellStyles count="14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Lien hypertexte" xfId="7" builtinId="8"/>
    <cellStyle name="Lien hypertexte_ROSant 2" xfId="8" xr:uid="{B8EB7775-9BDB-453E-A4CA-A65F21B3FD4F}"/>
    <cellStyle name="Lien hypertexte_Talco49-2011" xfId="9" xr:uid="{142418B4-9845-4300-A6B3-4D7F865E0CE9}"/>
    <cellStyle name="Normal" xfId="0" builtinId="0"/>
    <cellStyle name="Normal 2" xfId="10" xr:uid="{088F4FFB-5A93-48BE-B45B-E7E34C05A23A}"/>
    <cellStyle name="Normal_ROS 2" xfId="11" xr:uid="{8643693C-180C-4EFB-910A-6E1B2EBCC88A}"/>
    <cellStyle name="Normal_ROSant 2" xfId="12" xr:uid="{3F25EE8B-49A6-4E10-966C-915FD0EE87FA}"/>
    <cellStyle name="Total" xfId="13" builtinId="25" customBuiltin="1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RV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78CC-AF9E-4020-B7A9-DE37863A710C}">
  <dimension ref="A1:I28"/>
  <sheetViews>
    <sheetView showGridLines="0" tabSelected="1" workbookViewId="0"/>
  </sheetViews>
  <sheetFormatPr defaultColWidth="11.42578125" defaultRowHeight="12.75"/>
  <cols>
    <col min="1" max="1" width="4.140625" style="1" customWidth="1"/>
    <col min="2" max="2" width="18.85546875" style="2" customWidth="1"/>
    <col min="3" max="3" width="14.28515625" style="3" customWidth="1"/>
    <col min="4" max="4" width="20.42578125" style="1" customWidth="1"/>
    <col min="5" max="6" width="4.28515625" style="1" customWidth="1"/>
    <col min="7" max="7" width="13.42578125" style="1" customWidth="1"/>
    <col min="8" max="8" width="18.28515625" style="1" customWidth="1"/>
    <col min="9" max="9" width="4" style="1" customWidth="1"/>
    <col min="10" max="10" width="3.28515625" style="1" customWidth="1"/>
    <col min="11" max="12" width="2.85546875" style="1" customWidth="1"/>
    <col min="13" max="16384" width="11.42578125" style="1"/>
  </cols>
  <sheetData>
    <row r="1" spans="1:9" ht="10.5" customHeight="1">
      <c r="B1" s="49"/>
      <c r="C1" s="51"/>
      <c r="F1" s="4"/>
    </row>
    <row r="2" spans="1:9" ht="17.25" customHeight="1">
      <c r="B2" s="52" t="s">
        <v>0</v>
      </c>
      <c r="C2" s="52"/>
      <c r="D2" s="52"/>
      <c r="F2" s="4"/>
      <c r="G2" s="5"/>
      <c r="H2" s="6"/>
      <c r="I2" s="7"/>
    </row>
    <row r="3" spans="1:9" ht="14.25">
      <c r="B3" s="49"/>
      <c r="C3" s="51"/>
      <c r="F3" s="4"/>
      <c r="G3" s="58" t="s">
        <v>1</v>
      </c>
      <c r="H3" s="8" t="s">
        <v>2</v>
      </c>
      <c r="I3" s="9"/>
    </row>
    <row r="4" spans="1:9" ht="14.25">
      <c r="A4" s="54" t="s">
        <v>3</v>
      </c>
      <c r="B4" s="54"/>
      <c r="C4" s="54"/>
      <c r="D4" s="54"/>
      <c r="E4" s="55"/>
      <c r="F4" s="4"/>
      <c r="G4" s="58"/>
      <c r="H4" s="10" t="s">
        <v>4</v>
      </c>
      <c r="I4" s="9"/>
    </row>
    <row r="5" spans="1:9" ht="11.25" customHeight="1">
      <c r="B5" s="49"/>
      <c r="C5" s="51"/>
      <c r="F5" s="4"/>
      <c r="G5" s="11"/>
      <c r="H5" s="12"/>
      <c r="I5" s="13"/>
    </row>
    <row r="6" spans="1:9">
      <c r="B6" s="14" t="s">
        <v>5</v>
      </c>
      <c r="C6" s="51"/>
      <c r="D6" s="14" t="s">
        <v>6</v>
      </c>
      <c r="F6" s="4"/>
    </row>
    <row r="7" spans="1:9" ht="18.75" thickBot="1">
      <c r="B7" s="14" t="s">
        <v>7</v>
      </c>
      <c r="C7" s="51"/>
      <c r="D7" s="14" t="s">
        <v>7</v>
      </c>
      <c r="F7" s="4"/>
      <c r="G7" s="15" t="s">
        <v>8</v>
      </c>
      <c r="H7" s="16" t="s">
        <v>9</v>
      </c>
      <c r="I7" s="17"/>
    </row>
    <row r="8" spans="1:9" ht="13.5" thickBot="1">
      <c r="B8" s="18">
        <v>12.5</v>
      </c>
      <c r="C8" s="51"/>
      <c r="D8" s="18">
        <v>0.2</v>
      </c>
      <c r="F8" s="4"/>
    </row>
    <row r="9" spans="1:9">
      <c r="A9" s="19"/>
      <c r="B9" s="20">
        <f>10*LOG(B8*1000)</f>
        <v>40.969100130080562</v>
      </c>
      <c r="C9" s="51"/>
      <c r="D9" s="21">
        <f>D8*1000</f>
        <v>200</v>
      </c>
      <c r="F9" s="4"/>
      <c r="G9" s="22"/>
      <c r="H9" s="23"/>
      <c r="I9" s="24"/>
    </row>
    <row r="10" spans="1:9" ht="13.5" customHeight="1">
      <c r="B10" s="48" t="s">
        <v>1</v>
      </c>
      <c r="C10" s="25">
        <f>(1+SQRT(D8/B8))/(1-SQRT(D8/B8))</f>
        <v>1.2896160699323884</v>
      </c>
      <c r="F10" s="4"/>
      <c r="G10" s="59" t="s">
        <v>10</v>
      </c>
      <c r="H10" s="26" t="s">
        <v>11</v>
      </c>
      <c r="I10" s="9"/>
    </row>
    <row r="11" spans="1:9" ht="13.5" customHeight="1">
      <c r="B11" s="49" t="s">
        <v>8</v>
      </c>
      <c r="C11" s="27">
        <f>D8/B8*100</f>
        <v>1.6</v>
      </c>
      <c r="D11" s="1" t="s">
        <v>12</v>
      </c>
      <c r="F11" s="4"/>
      <c r="G11" s="59"/>
      <c r="H11" s="28" t="s">
        <v>13</v>
      </c>
      <c r="I11" s="9"/>
    </row>
    <row r="12" spans="1:9" ht="13.5" customHeight="1">
      <c r="B12" s="49" t="s">
        <v>10</v>
      </c>
      <c r="C12" s="29">
        <f>(C10-1)/(C10+1)</f>
        <v>0.12649110640673511</v>
      </c>
      <c r="F12" s="4"/>
      <c r="G12" s="30"/>
      <c r="H12" s="31"/>
      <c r="I12" s="32"/>
    </row>
    <row r="13" spans="1:9" ht="13.5" customHeight="1">
      <c r="B13" s="49" t="s">
        <v>14</v>
      </c>
      <c r="C13" s="27">
        <f>-20*LOG(C12)</f>
        <v>17.958800173440757</v>
      </c>
      <c r="D13" s="1" t="s">
        <v>15</v>
      </c>
      <c r="F13" s="4"/>
    </row>
    <row r="14" spans="1:9" ht="14.25" customHeight="1">
      <c r="A14" s="12"/>
      <c r="B14" s="33"/>
      <c r="C14" s="34"/>
      <c r="D14" s="12"/>
      <c r="E14" s="12"/>
      <c r="F14" s="4"/>
      <c r="G14" s="35" t="s">
        <v>14</v>
      </c>
      <c r="H14" s="36" t="s">
        <v>16</v>
      </c>
      <c r="I14" s="17"/>
    </row>
    <row r="15" spans="1:9" ht="6.75" customHeight="1">
      <c r="A15" s="37"/>
      <c r="B15" s="50"/>
      <c r="C15" s="38"/>
      <c r="D15" s="37"/>
      <c r="E15" s="37"/>
      <c r="F15" s="4"/>
      <c r="G15" s="39"/>
      <c r="H15" s="40"/>
      <c r="I15" s="37"/>
    </row>
    <row r="16" spans="1:9" ht="22.5" customHeight="1">
      <c r="A16" s="37"/>
      <c r="B16" s="53" t="s">
        <v>17</v>
      </c>
      <c r="C16" s="53"/>
      <c r="D16" s="53"/>
      <c r="E16" s="37"/>
      <c r="F16" s="4"/>
      <c r="G16" s="39"/>
      <c r="H16" s="40"/>
      <c r="I16" s="37"/>
    </row>
    <row r="17" spans="2:9" ht="10.5" customHeight="1" thickBot="1">
      <c r="B17" s="49"/>
      <c r="C17" s="51"/>
      <c r="F17" s="4"/>
    </row>
    <row r="18" spans="2:9" ht="13.5" thickBot="1">
      <c r="B18" s="56" t="s">
        <v>18</v>
      </c>
      <c r="C18" s="60"/>
      <c r="D18" s="18">
        <v>2</v>
      </c>
      <c r="E18" s="41" t="s">
        <v>15</v>
      </c>
      <c r="F18" s="4"/>
      <c r="G18" s="63"/>
      <c r="H18" s="63"/>
      <c r="I18" s="63"/>
    </row>
    <row r="19" spans="2:9">
      <c r="B19" s="66" t="s">
        <v>19</v>
      </c>
      <c r="C19" s="66"/>
      <c r="D19" s="42">
        <f>10^(D18/10)</f>
        <v>1.5848931924611136</v>
      </c>
      <c r="F19" s="4"/>
      <c r="G19" s="64"/>
      <c r="H19" s="64"/>
      <c r="I19" s="64"/>
    </row>
    <row r="20" spans="2:9">
      <c r="B20" s="56" t="s">
        <v>20</v>
      </c>
      <c r="C20" s="57"/>
      <c r="D20" s="43">
        <f>B8/D19</f>
        <v>7.8869668060024152</v>
      </c>
      <c r="E20" s="41" t="s">
        <v>21</v>
      </c>
      <c r="F20" s="4"/>
      <c r="G20" s="44"/>
      <c r="H20" s="44"/>
    </row>
    <row r="21" spans="2:9">
      <c r="B21" s="56" t="s">
        <v>22</v>
      </c>
      <c r="C21" s="57"/>
      <c r="D21" s="43">
        <f>D8*D19</f>
        <v>0.31697863849222274</v>
      </c>
      <c r="E21" s="41" t="s">
        <v>21</v>
      </c>
      <c r="F21" s="4"/>
      <c r="G21" s="46" t="s">
        <v>23</v>
      </c>
      <c r="H21" s="47"/>
      <c r="I21" s="47"/>
    </row>
    <row r="22" spans="2:9">
      <c r="B22" s="49"/>
      <c r="C22" s="51"/>
      <c r="F22" s="4"/>
      <c r="G22" s="45" t="s">
        <v>24</v>
      </c>
      <c r="H22" s="45"/>
    </row>
    <row r="23" spans="2:9" ht="15.75">
      <c r="B23" s="61" t="s">
        <v>25</v>
      </c>
      <c r="C23" s="62"/>
      <c r="D23" s="25">
        <f>(1+SQRT(D21/D20))/(1-SQRT(D21/D20))</f>
        <v>1.5014849235096526</v>
      </c>
      <c r="F23" s="4"/>
      <c r="G23" s="65" t="s">
        <v>26</v>
      </c>
      <c r="H23" s="65"/>
    </row>
    <row r="24" spans="2:9">
      <c r="B24" s="49"/>
      <c r="C24" s="49" t="s">
        <v>8</v>
      </c>
      <c r="D24" s="27">
        <f>D21/D20*100</f>
        <v>4.0190182904153291</v>
      </c>
      <c r="E24" s="1" t="s">
        <v>12</v>
      </c>
      <c r="F24" s="4"/>
    </row>
    <row r="25" spans="2:9">
      <c r="B25" s="49"/>
      <c r="C25" s="49" t="s">
        <v>10</v>
      </c>
      <c r="D25" s="29">
        <f>(D23-1)/(D23+1)</f>
        <v>0.20047489345090891</v>
      </c>
      <c r="F25" s="4"/>
    </row>
    <row r="26" spans="2:9">
      <c r="B26" s="49"/>
      <c r="C26" s="49" t="s">
        <v>14</v>
      </c>
      <c r="D26" s="27">
        <f>-20*LOG(D25)</f>
        <v>13.958800173440753</v>
      </c>
      <c r="E26" s="1" t="s">
        <v>15</v>
      </c>
      <c r="F26" s="4"/>
    </row>
    <row r="27" spans="2:9">
      <c r="B27" s="49"/>
      <c r="C27" s="51"/>
      <c r="F27" s="4"/>
    </row>
    <row r="28" spans="2:9" ht="14.25" customHeight="1">
      <c r="B28" s="49"/>
      <c r="C28" s="51"/>
    </row>
  </sheetData>
  <sheetProtection sheet="1" objects="1" scenarios="1"/>
  <mergeCells count="13">
    <mergeCell ref="B23:C23"/>
    <mergeCell ref="G18:I18"/>
    <mergeCell ref="G19:I19"/>
    <mergeCell ref="G23:H23"/>
    <mergeCell ref="B19:C19"/>
    <mergeCell ref="B21:C21"/>
    <mergeCell ref="B2:D2"/>
    <mergeCell ref="B16:D16"/>
    <mergeCell ref="A4:E4"/>
    <mergeCell ref="B20:C20"/>
    <mergeCell ref="G3:G4"/>
    <mergeCell ref="G10:G11"/>
    <mergeCell ref="B18:C18"/>
  </mergeCells>
  <phoneticPr fontId="1" type="noConversion"/>
  <conditionalFormatting sqref="C10 D23">
    <cfRule type="cellIs" dxfId="2" priority="1" stopIfTrue="1" operator="greaterThanOrEqual">
      <formula>1.5</formula>
    </cfRule>
    <cfRule type="cellIs" dxfId="1" priority="2" stopIfTrue="1" operator="lessThan">
      <formula>0</formula>
    </cfRule>
  </conditionalFormatting>
  <conditionalFormatting sqref="D21">
    <cfRule type="cellIs" dxfId="0" priority="3" stopIfTrue="1" operator="greaterThan">
      <formula>$D$20</formula>
    </cfRule>
  </conditionalFormatting>
  <hyperlinks>
    <hyperlink ref="G22" r:id="rId1" xr:uid="{DD389747-50EA-419F-BFC6-EC9A1EB103C1}"/>
  </hyperlinks>
  <pageMargins left="0.78740157499999996" right="0.78740157499999996" top="0.984251969" bottom="0.984251969" header="0.4921259845" footer="0.4921259845"/>
  <pageSetup paperSize="9" orientation="portrait" horizontalDpi="429496729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ROS Tx et estimations antenne</dc:title>
  <dc:subject/>
  <dc:creator>F4EZC</dc:creator>
  <cp:keywords/>
  <dc:description/>
  <cp:lastModifiedBy>X</cp:lastModifiedBy>
  <cp:revision/>
  <dcterms:created xsi:type="dcterms:W3CDTF">2007-09-19T06:54:47Z</dcterms:created>
  <dcterms:modified xsi:type="dcterms:W3CDTF">2025-10-13T16:39:36Z</dcterms:modified>
  <cp:category/>
  <cp:contentStatus/>
</cp:coreProperties>
</file>